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<sst xmlns="http://schemas.openxmlformats.org/spreadsheetml/2006/main" count="67" uniqueCount="64">
  <si>
    <t xml:space="preserve">Cogniks — Admission of a Partner Calculator</t>
  </si>
  <si>
    <t xml:space="preserve">Companion to: Admission of a Partner Class 12 · cogniks.com</t>
  </si>
  <si>
    <t xml:space="preserve">1. Calculator: enter the blue cells — partner names, old ratio, the new partner's share, how the share is taken, goodwill, revaluation items, reserves and opening capitals.</t>
  </si>
  <si>
    <t xml:space="preserve">2. Results update automatically: new shares and ratio, sacrificing ratio, goodwill credited to each old partner, revaluation profit/loss, reserves distributed and closing capitals.</t>
  </si>
  <si>
    <t xml:space="preserve">3. It is pre-filled with the solved problem from the blog post (A and B 3:2, C admitted for 1/4). Closing capitals should show A ₹1,88,200 and B ₹1,18,800.</t>
  </si>
  <si>
    <t xml:space="preserve">4. Built for two old partners and one new partner. Use it to CHECK your own working — in the exam you must show journal entries and ledger accounts.</t>
  </si>
  <si>
    <t xml:space="preserve">Colour key: blue text = cells you fill in; black text = formulas (don't overwrite).</t>
  </si>
  <si>
    <t xml:space="preserve">Admission of a Partner Calculator</t>
  </si>
  <si>
    <t xml:space="preserve">Two old partners + one new partner.</t>
  </si>
  <si>
    <t xml:space="preserve">1. Partners and ratio</t>
  </si>
  <si>
    <t xml:space="preserve">Item</t>
  </si>
  <si>
    <t xml:space="preserve">Partner 1</t>
  </si>
  <si>
    <t xml:space="preserve">Partner 2</t>
  </si>
  <si>
    <t xml:space="preserve">New partner</t>
  </si>
  <si>
    <t xml:space="preserve">Name</t>
  </si>
  <si>
    <t xml:space="preserve">A</t>
  </si>
  <si>
    <t xml:space="preserve">B</t>
  </si>
  <si>
    <t xml:space="preserve">C</t>
  </si>
  <si>
    <t xml:space="preserve">Old ratio (e.g. 3 and 2)</t>
  </si>
  <si>
    <t xml:space="preserve">—</t>
  </si>
  <si>
    <t xml:space="preserve">New partner's share: numerator / denominator</t>
  </si>
  <si>
    <t xml:space="preserve">How is the share taken?</t>
  </si>
  <si>
    <t xml:space="preserve">Specific fractions</t>
  </si>
  <si>
    <t xml:space="preserve">If specific: fraction given by each (num)</t>
  </si>
  <si>
    <t xml:space="preserve">If specific: fraction given by each (den)</t>
  </si>
  <si>
    <t xml:space="preserve">2. Shares (results)</t>
  </si>
  <si>
    <t xml:space="preserve">Result</t>
  </si>
  <si>
    <t xml:space="preserve">Check</t>
  </si>
  <si>
    <t xml:space="preserve">Old share</t>
  </si>
  <si>
    <t xml:space="preserve">Sacrifice</t>
  </si>
  <si>
    <t xml:space="preserve">New share</t>
  </si>
  <si>
    <t xml:space="preserve">New share (as % )</t>
  </si>
  <si>
    <t xml:space="preserve">Sacrificing ratio (share of total sacrifice)</t>
  </si>
  <si>
    <t xml:space="preserve">3. Goodwill</t>
  </si>
  <si>
    <t xml:space="preserve">Firm's goodwill (₹)</t>
  </si>
  <si>
    <t xml:space="preserve">New partner's share of goodwill (₹)</t>
  </si>
  <si>
    <t xml:space="preserve">Brought in cash?</t>
  </si>
  <si>
    <t xml:space="preserve">Yes</t>
  </si>
  <si>
    <t xml:space="preserve">Credited to old partners (₹)</t>
  </si>
  <si>
    <t xml:space="preserve">Entry</t>
  </si>
  <si>
    <t xml:space="preserve">4. Revaluation (enter each item)</t>
  </si>
  <si>
    <t xml:space="preserve">Amount (₹)</t>
  </si>
  <si>
    <t xml:space="preserve">Gain / Loss</t>
  </si>
  <si>
    <t xml:space="preserve">Signed (₹)</t>
  </si>
  <si>
    <t xml:space="preserve">Building appreciated 20%</t>
  </si>
  <si>
    <t xml:space="preserve">Gain</t>
  </si>
  <si>
    <t xml:space="preserve">Stock reduced 10%</t>
  </si>
  <si>
    <t xml:space="preserve">Loss</t>
  </si>
  <si>
    <t xml:space="preserve">Provision for doubtful debts 5%</t>
  </si>
  <si>
    <t xml:space="preserve">Revaluation profit / (loss)</t>
  </si>
  <si>
    <t xml:space="preserve">Shared by old partners (old ratio)</t>
  </si>
  <si>
    <t xml:space="preserve">5. Reserves and accumulated profits</t>
  </si>
  <si>
    <t xml:space="preserve">General Reserve (₹)</t>
  </si>
  <si>
    <t xml:space="preserve">Profit &amp; Loss credit balance (₹)</t>
  </si>
  <si>
    <t xml:space="preserve">Profit &amp; Loss debit balance / losses (₹)</t>
  </si>
  <si>
    <t xml:space="preserve">Net to distribute (₹)</t>
  </si>
  <si>
    <t xml:space="preserve">6. Capital accounts</t>
  </si>
  <si>
    <t xml:space="preserve">Particulars</t>
  </si>
  <si>
    <t xml:space="preserve">Opening capital / capital brought (₹)</t>
  </si>
  <si>
    <t xml:space="preserve">+ Goodwill</t>
  </si>
  <si>
    <t xml:space="preserve">+ Revaluation profit / (− loss)</t>
  </si>
  <si>
    <t xml:space="preserve">+ Reserves / (− losses)</t>
  </si>
  <si>
    <t xml:space="preserve">Closing capital (₹)</t>
  </si>
  <si>
    <t xml:space="preserve">New partner's current account (if goodwill not brought) (₹)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</si>
</sst>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"/>
    <numFmt numFmtId="166" formatCode="0.00%"/>
    <numFmt numFmtId="167" formatCode="###,##0;[RED]\-##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A9D8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2A9D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</row>
    <row r="5" customFormat="false" ht="30" hidden="false" customHeight="true" outlineLevel="0" collapsed="false">
      <c r="A5" s="3" t="s">
        <v>3</v>
      </c>
    </row>
    <row r="6" customFormat="false" ht="30" hidden="false" customHeight="true" outlineLevel="0" collapsed="false">
      <c r="A6" s="3" t="s">
        <v>4</v>
      </c>
    </row>
    <row r="7" customFormat="false" ht="30" hidden="false" customHeight="true" outlineLevel="0" collapsed="false">
      <c r="A7" s="3" t="s">
        <v>5</v>
      </c>
    </row>
    <row r="8" customFormat="false" ht="30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16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8</v>
      </c>
    </row>
    <row r="4" customFormat="false" ht="15" hidden="false" customHeight="false" outlineLevel="0" collapsed="false">
      <c r="A4" s="4" t="s">
        <v>9</v>
      </c>
    </row>
    <row r="5" customFormat="false" ht="15" hidden="false" customHeight="false" outlineLevel="0" collapsed="false">
      <c r="A5" s="5" t="s">
        <v>10</v>
      </c>
      <c r="B5" s="5" t="s">
        <v>11</v>
      </c>
      <c r="C5" s="5" t="s">
        <v>12</v>
      </c>
      <c r="D5" s="5" t="s">
        <v>13</v>
      </c>
    </row>
    <row r="6" customFormat="false" ht="15" hidden="false" customHeight="false" outlineLevel="0" collapsed="false">
      <c r="A6" s="6" t="s">
        <v>14</v>
      </c>
      <c r="B6" s="7" t="s">
        <v>15</v>
      </c>
      <c r="C6" s="7" t="s">
        <v>16</v>
      </c>
      <c r="D6" s="7" t="s">
        <v>17</v>
      </c>
    </row>
    <row r="7" customFormat="false" ht="15" hidden="false" customHeight="false" outlineLevel="0" collapsed="false">
      <c r="A7" s="6" t="s">
        <v>18</v>
      </c>
      <c r="B7" s="7" t="n">
        <v>3</v>
      </c>
      <c r="C7" s="7" t="n">
        <v>2</v>
      </c>
      <c r="D7" s="8" t="s">
        <v>19</v>
      </c>
    </row>
    <row r="8" customFormat="false" ht="23.85" hidden="false" customHeight="false" outlineLevel="0" collapsed="false">
      <c r="A8" s="6" t="s">
        <v>20</v>
      </c>
      <c r="B8" s="7" t="n">
        <v>1</v>
      </c>
      <c r="C8" s="7" t="n">
        <v>4</v>
      </c>
      <c r="D8" s="9" t="n">
        <f aca="false">B8/C8</f>
        <v>0.25</v>
      </c>
    </row>
    <row r="9" customFormat="false" ht="15" hidden="false" customHeight="false" outlineLevel="0" collapsed="false">
      <c r="A9" s="6" t="s">
        <v>21</v>
      </c>
      <c r="B9" s="7" t="s">
        <v>22</v>
      </c>
    </row>
    <row r="10" customFormat="false" ht="15" hidden="false" customHeight="false" outlineLevel="0" collapsed="false">
      <c r="A10" s="6" t="s">
        <v>23</v>
      </c>
      <c r="B10" s="7" t="n">
        <v>1</v>
      </c>
      <c r="C10" s="7" t="n">
        <v>1</v>
      </c>
    </row>
    <row r="11" customFormat="false" ht="15" hidden="false" customHeight="false" outlineLevel="0" collapsed="false">
      <c r="A11" s="6" t="s">
        <v>24</v>
      </c>
      <c r="B11" s="7" t="n">
        <v>5</v>
      </c>
      <c r="C11" s="7" t="n">
        <v>20</v>
      </c>
    </row>
    <row r="13" customFormat="false" ht="15" hidden="false" customHeight="false" outlineLevel="0" collapsed="false">
      <c r="A13" s="4" t="s">
        <v>25</v>
      </c>
    </row>
    <row r="14" customFormat="false" ht="15" hidden="false" customHeight="false" outlineLevel="0" collapsed="false">
      <c r="A14" s="5" t="s">
        <v>26</v>
      </c>
      <c r="B14" s="5" t="str">
        <f aca="false">B6</f>
        <v>A</v>
      </c>
      <c r="C14" s="5" t="str">
        <f aca="false">C6</f>
        <v>B</v>
      </c>
      <c r="D14" s="5" t="str">
        <f aca="false">D6</f>
        <v>C</v>
      </c>
      <c r="E14" s="5" t="s">
        <v>27</v>
      </c>
    </row>
    <row r="15" customFormat="false" ht="15" hidden="false" customHeight="false" outlineLevel="0" collapsed="false">
      <c r="A15" s="6" t="s">
        <v>28</v>
      </c>
      <c r="B15" s="9" t="n">
        <f aca="false">B7/(B7+C7)</f>
        <v>0.6</v>
      </c>
      <c r="C15" s="9" t="n">
        <f aca="false">C7/(B7+C7)</f>
        <v>0.4</v>
      </c>
    </row>
    <row r="16" customFormat="false" ht="15" hidden="false" customHeight="false" outlineLevel="0" collapsed="false">
      <c r="A16" s="6" t="s">
        <v>29</v>
      </c>
      <c r="B16" s="9" t="n">
        <f aca="false">IF(B9="Old ratio",D8*B15,IF(B9="Equally",D8/2,B10/B11))</f>
        <v>0.2</v>
      </c>
      <c r="C16" s="9" t="n">
        <f aca="false">IF(B9="Old ratio",D8*C15,IF(B9="Equally",D8/2,C10/C11))</f>
        <v>0.05</v>
      </c>
      <c r="E16" s="8" t="str">
        <f aca="false">IF(ABS(B16+C16-D8)&lt;0.00001,"OK: sacrifices = new share","Check: sacrifices ≠ new share")</f>
        <v>OK: sacrifices = new share</v>
      </c>
    </row>
    <row r="17" customFormat="false" ht="15" hidden="false" customHeight="false" outlineLevel="0" collapsed="false">
      <c r="A17" s="6" t="s">
        <v>30</v>
      </c>
      <c r="B17" s="9" t="n">
        <f aca="false">B15-B16</f>
        <v>0.4</v>
      </c>
      <c r="C17" s="9" t="n">
        <f aca="false">C15-C16</f>
        <v>0.35</v>
      </c>
      <c r="D17" s="9" t="n">
        <f aca="false">D8</f>
        <v>0.25</v>
      </c>
    </row>
    <row r="18" customFormat="false" ht="15" hidden="false" customHeight="false" outlineLevel="0" collapsed="false">
      <c r="A18" s="6" t="s">
        <v>31</v>
      </c>
      <c r="B18" s="10" t="n">
        <f aca="false">B17</f>
        <v>0.4</v>
      </c>
      <c r="C18" s="10" t="n">
        <f aca="false">C17</f>
        <v>0.35</v>
      </c>
      <c r="D18" s="10" t="n">
        <f aca="false">D17</f>
        <v>0.25</v>
      </c>
    </row>
    <row r="19" customFormat="false" ht="15" hidden="false" customHeight="false" outlineLevel="0" collapsed="false">
      <c r="A19" s="6" t="s">
        <v>32</v>
      </c>
      <c r="B19" s="10" t="n">
        <f aca="false">IF(B16+C16=0,0,B16/(B16+C16))</f>
        <v>0.8</v>
      </c>
      <c r="C19" s="10" t="n">
        <f aca="false">IF(B16+C16=0,0,C16/(B16+C16))</f>
        <v>0.2</v>
      </c>
    </row>
    <row r="21" customFormat="false" ht="15" hidden="false" customHeight="false" outlineLevel="0" collapsed="false">
      <c r="A21" s="4" t="s">
        <v>33</v>
      </c>
    </row>
    <row r="22" customFormat="false" ht="15" hidden="false" customHeight="false" outlineLevel="0" collapsed="false">
      <c r="A22" s="6" t="s">
        <v>34</v>
      </c>
      <c r="B22" s="11" t="n">
        <v>80000</v>
      </c>
    </row>
    <row r="23" customFormat="false" ht="15" hidden="false" customHeight="false" outlineLevel="0" collapsed="false">
      <c r="A23" s="6" t="s">
        <v>35</v>
      </c>
      <c r="B23" s="12" t="n">
        <f aca="false">B22*D8</f>
        <v>20000</v>
      </c>
    </row>
    <row r="24" customFormat="false" ht="15" hidden="false" customHeight="false" outlineLevel="0" collapsed="false">
      <c r="A24" s="6" t="s">
        <v>36</v>
      </c>
      <c r="B24" s="7" t="s">
        <v>37</v>
      </c>
    </row>
    <row r="25" customFormat="false" ht="15" hidden="false" customHeight="false" outlineLevel="0" collapsed="false">
      <c r="A25" s="6" t="s">
        <v>38</v>
      </c>
      <c r="B25" s="12" t="n">
        <f aca="false">B23*B19</f>
        <v>16000</v>
      </c>
      <c r="C25" s="12" t="n">
        <f aca="false">B23*C19</f>
        <v>4000</v>
      </c>
    </row>
    <row r="26" customFormat="false" ht="15" hidden="false" customHeight="false" outlineLevel="0" collapsed="false">
      <c r="A26" s="6" t="s">
        <v>39</v>
      </c>
      <c r="B26" s="8" t="str">
        <f aca="false">IF(B24="Yes","Cash Dr → Premium for Goodwill → Sacrificing partners","New partner's Current A/c Dr → Sacrificing partners")</f>
        <v>Cash Dr → Premium for Goodwill → Sacrificing partners</v>
      </c>
      <c r="C26" s="8"/>
      <c r="D26" s="8"/>
      <c r="E26" s="8"/>
    </row>
    <row r="28" customFormat="false" ht="15" hidden="false" customHeight="false" outlineLevel="0" collapsed="false">
      <c r="A28" s="4" t="s">
        <v>40</v>
      </c>
    </row>
    <row r="29" customFormat="false" ht="15" hidden="false" customHeight="false" outlineLevel="0" collapsed="false">
      <c r="A29" s="5" t="s">
        <v>10</v>
      </c>
      <c r="B29" s="5" t="s">
        <v>41</v>
      </c>
      <c r="C29" s="5" t="s">
        <v>42</v>
      </c>
      <c r="D29" s="5" t="s">
        <v>43</v>
      </c>
    </row>
    <row r="30" customFormat="false" ht="15" hidden="false" customHeight="false" outlineLevel="0" collapsed="false">
      <c r="A30" s="7" t="s">
        <v>44</v>
      </c>
      <c r="B30" s="11" t="n">
        <v>20000</v>
      </c>
      <c r="C30" s="7" t="s">
        <v>45</v>
      </c>
      <c r="D30" s="12" t="n">
        <f aca="false">IF(B30="",0,IF(C30="Gain",B30,-B30))</f>
        <v>20000</v>
      </c>
    </row>
    <row r="31" customFormat="false" ht="15" hidden="false" customHeight="false" outlineLevel="0" collapsed="false">
      <c r="A31" s="7" t="s">
        <v>46</v>
      </c>
      <c r="B31" s="11" t="n">
        <v>5000</v>
      </c>
      <c r="C31" s="7" t="s">
        <v>47</v>
      </c>
      <c r="D31" s="12" t="n">
        <f aca="false">IF(B31="",0,IF(C31="Gain",B31,-B31))</f>
        <v>-5000</v>
      </c>
    </row>
    <row r="32" customFormat="false" ht="15" hidden="false" customHeight="false" outlineLevel="0" collapsed="false">
      <c r="A32" s="7" t="s">
        <v>48</v>
      </c>
      <c r="B32" s="11" t="n">
        <v>3000</v>
      </c>
      <c r="C32" s="7" t="s">
        <v>47</v>
      </c>
      <c r="D32" s="12" t="n">
        <f aca="false">IF(B32="",0,IF(C32="Gain",B32,-B32))</f>
        <v>-3000</v>
      </c>
    </row>
    <row r="33" customFormat="false" ht="15" hidden="false" customHeight="false" outlineLevel="0" collapsed="false">
      <c r="A33" s="7"/>
      <c r="B33" s="11"/>
      <c r="C33" s="7"/>
      <c r="D33" s="12" t="n">
        <f aca="false">IF(B33="",0,IF(C33="Gain",B33,-B33))</f>
        <v>0</v>
      </c>
    </row>
    <row r="34" customFormat="false" ht="15" hidden="false" customHeight="false" outlineLevel="0" collapsed="false">
      <c r="A34" s="7"/>
      <c r="B34" s="11"/>
      <c r="C34" s="7"/>
      <c r="D34" s="12" t="n">
        <f aca="false">IF(B34="",0,IF(C34="Gain",B34,-B34))</f>
        <v>0</v>
      </c>
    </row>
    <row r="35" customFormat="false" ht="15" hidden="false" customHeight="false" outlineLevel="0" collapsed="false">
      <c r="A35" s="7"/>
      <c r="B35" s="11"/>
      <c r="C35" s="7"/>
      <c r="D35" s="12" t="n">
        <f aca="false">IF(B35="",0,IF(C35="Gain",B35,-B35))</f>
        <v>0</v>
      </c>
    </row>
    <row r="36" customFormat="false" ht="15" hidden="false" customHeight="false" outlineLevel="0" collapsed="false">
      <c r="A36" s="7"/>
      <c r="B36" s="11"/>
      <c r="C36" s="7"/>
      <c r="D36" s="12" t="n">
        <f aca="false">IF(B36="",0,IF(C36="Gain",B36,-B36))</f>
        <v>0</v>
      </c>
    </row>
    <row r="37" customFormat="false" ht="15" hidden="false" customHeight="false" outlineLevel="0" collapsed="false">
      <c r="A37" s="7"/>
      <c r="B37" s="11"/>
      <c r="C37" s="7"/>
      <c r="D37" s="12" t="n">
        <f aca="false">IF(B37="",0,IF(C37="Gain",B37,-B37))</f>
        <v>0</v>
      </c>
    </row>
    <row r="38" customFormat="false" ht="15" hidden="false" customHeight="false" outlineLevel="0" collapsed="false">
      <c r="A38" s="6" t="s">
        <v>49</v>
      </c>
      <c r="D38" s="13" t="n">
        <f aca="false">SUM(D30:D37)</f>
        <v>12000</v>
      </c>
    </row>
    <row r="39" customFormat="false" ht="15" hidden="false" customHeight="false" outlineLevel="0" collapsed="false">
      <c r="A39" s="6" t="s">
        <v>50</v>
      </c>
      <c r="B39" s="12" t="n">
        <f aca="false">D38*B15</f>
        <v>7200</v>
      </c>
      <c r="C39" s="12" t="n">
        <f aca="false">D38*C15</f>
        <v>4800</v>
      </c>
    </row>
    <row r="41" customFormat="false" ht="15" hidden="false" customHeight="false" outlineLevel="0" collapsed="false">
      <c r="A41" s="4" t="s">
        <v>51</v>
      </c>
    </row>
    <row r="42" customFormat="false" ht="15" hidden="false" customHeight="false" outlineLevel="0" collapsed="false">
      <c r="A42" s="6" t="s">
        <v>52</v>
      </c>
      <c r="B42" s="11" t="n">
        <v>25000</v>
      </c>
    </row>
    <row r="43" customFormat="false" ht="15" hidden="false" customHeight="false" outlineLevel="0" collapsed="false">
      <c r="A43" s="6" t="s">
        <v>53</v>
      </c>
      <c r="B43" s="11" t="n">
        <v>0</v>
      </c>
    </row>
    <row r="44" customFormat="false" ht="15" hidden="false" customHeight="false" outlineLevel="0" collapsed="false">
      <c r="A44" s="6" t="s">
        <v>54</v>
      </c>
      <c r="B44" s="11" t="n">
        <v>0</v>
      </c>
    </row>
    <row r="45" customFormat="false" ht="15" hidden="false" customHeight="false" outlineLevel="0" collapsed="false">
      <c r="A45" s="6" t="s">
        <v>55</v>
      </c>
      <c r="B45" s="13" t="n">
        <f aca="false">B42+B43-B44</f>
        <v>25000</v>
      </c>
    </row>
    <row r="46" customFormat="false" ht="15" hidden="false" customHeight="false" outlineLevel="0" collapsed="false">
      <c r="A46" s="6" t="s">
        <v>50</v>
      </c>
      <c r="B46" s="12" t="n">
        <f aca="false">B45*B15</f>
        <v>15000</v>
      </c>
      <c r="C46" s="12" t="n">
        <f aca="false">B45*C15</f>
        <v>10000</v>
      </c>
    </row>
    <row r="48" customFormat="false" ht="15" hidden="false" customHeight="false" outlineLevel="0" collapsed="false">
      <c r="A48" s="4" t="s">
        <v>56</v>
      </c>
    </row>
    <row r="49" customFormat="false" ht="15" hidden="false" customHeight="false" outlineLevel="0" collapsed="false">
      <c r="A49" s="5" t="s">
        <v>57</v>
      </c>
      <c r="B49" s="5" t="str">
        <f aca="false">B6</f>
        <v>A</v>
      </c>
      <c r="C49" s="5" t="str">
        <f aca="false">C6</f>
        <v>B</v>
      </c>
      <c r="D49" s="5" t="str">
        <f aca="false">D6</f>
        <v>C</v>
      </c>
    </row>
    <row r="50" customFormat="false" ht="15" hidden="false" customHeight="false" outlineLevel="0" collapsed="false">
      <c r="A50" s="6" t="s">
        <v>58</v>
      </c>
      <c r="B50" s="11" t="n">
        <v>150000</v>
      </c>
      <c r="C50" s="11" t="n">
        <v>100000</v>
      </c>
      <c r="D50" s="11" t="n">
        <v>100000</v>
      </c>
    </row>
    <row r="51" customFormat="false" ht="15" hidden="false" customHeight="false" outlineLevel="0" collapsed="false">
      <c r="A51" s="6" t="s">
        <v>59</v>
      </c>
      <c r="B51" s="12" t="n">
        <f aca="false">B25</f>
        <v>16000</v>
      </c>
      <c r="C51" s="12" t="n">
        <f aca="false">C25</f>
        <v>4000</v>
      </c>
      <c r="D51" s="12" t="n">
        <v>0</v>
      </c>
    </row>
    <row r="52" customFormat="false" ht="15" hidden="false" customHeight="false" outlineLevel="0" collapsed="false">
      <c r="A52" s="6" t="s">
        <v>60</v>
      </c>
      <c r="B52" s="12" t="n">
        <f aca="false">B39</f>
        <v>7200</v>
      </c>
      <c r="C52" s="12" t="n">
        <f aca="false">C39</f>
        <v>4800</v>
      </c>
      <c r="D52" s="12" t="n">
        <v>0</v>
      </c>
    </row>
    <row r="53" customFormat="false" ht="15" hidden="false" customHeight="false" outlineLevel="0" collapsed="false">
      <c r="A53" s="6" t="s">
        <v>61</v>
      </c>
      <c r="B53" s="12" t="n">
        <f aca="false">B46</f>
        <v>15000</v>
      </c>
      <c r="C53" s="12" t="n">
        <f aca="false">C46</f>
        <v>10000</v>
      </c>
      <c r="D53" s="12" t="n">
        <v>0</v>
      </c>
    </row>
    <row r="54" customFormat="false" ht="15" hidden="false" customHeight="false" outlineLevel="0" collapsed="false">
      <c r="A54" s="6" t="s">
        <v>62</v>
      </c>
      <c r="B54" s="13" t="n">
        <f aca="false">SUM(B50:B53)</f>
        <v>188200</v>
      </c>
      <c r="C54" s="13" t="n">
        <f aca="false">SUM(C50:C53)</f>
        <v>118800</v>
      </c>
      <c r="D54" s="13" t="n">
        <f aca="false">SUM(D50:D53)</f>
        <v>100000</v>
      </c>
    </row>
    <row r="55" customFormat="false" ht="23.85" hidden="false" customHeight="false" outlineLevel="0" collapsed="false">
      <c r="A55" s="6" t="s">
        <v>63</v>
      </c>
      <c r="D55" s="12" t="n">
        <f aca="false">IF(B24="No",-B23,0)</f>
        <v>0</v>
      </c>
    </row>
  </sheetData>
  <mergeCells count="1">
    <mergeCell ref="B26:E26"/>
  </mergeCells>
  <conditionalFormatting sqref="E16">
    <cfRule type="cellIs" priority="2" operator="notEqual" aboveAverage="0" equalAverage="0" bottom="0" percent="0" rank="0" text="" dxfId="0">
      <formula>"OK: sacrifices = new share"</formula>
    </cfRule>
  </conditionalFormatting>
  <dataValidations count="3">
    <dataValidation allowBlank="false" errorStyle="stop" operator="between" showDropDown="false" showErrorMessage="false" showInputMessage="false" sqref="B9" type="list">
      <formula1>"Old ratio,Equally,Specific fractions"</formula1>
      <formula2>0</formula2>
    </dataValidation>
    <dataValidation allowBlank="false" errorStyle="stop" operator="between" showDropDown="false" showErrorMessage="false" showInputMessage="false" sqref="B24" type="list">
      <formula1>"Yes,No"</formula1>
      <formula2>0</formula2>
    </dataValidation>
    <dataValidation allowBlank="false" errorStyle="stop" operator="between" showDropDown="false" showErrorMessage="false" showInputMessage="false" sqref="C30:C37" type="list">
      <formula1>"Gain,Loss"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2026-10-16T06:13:26Z</dcterms:created>
  <dc:creator>openpyxl</dc:creator>
  <dc:description/>
  <dc:language>en-US</dc:language>
  <cp:lastModifiedBy/>
  <dcterms:modified xsi:type="dcterms:W3CDTF">2026-10-16T06:13:26Z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